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4\Költségvetés 2024 2. módosítás\"/>
    </mc:Choice>
  </mc:AlternateContent>
  <bookViews>
    <workbookView xWindow="0" yWindow="0" windowWidth="15228" windowHeight="7992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N18" i="1" l="1"/>
  <c r="N17" i="1"/>
  <c r="N16" i="1"/>
  <c r="M10" i="1"/>
  <c r="H18" i="1" l="1"/>
  <c r="H17" i="1"/>
  <c r="H16" i="1"/>
  <c r="F17" i="1"/>
  <c r="E17" i="1"/>
  <c r="O17" i="1"/>
  <c r="N21" i="1"/>
  <c r="E16" i="1"/>
  <c r="C17" i="1"/>
  <c r="C21" i="1"/>
  <c r="D17" i="1"/>
  <c r="G17" i="1"/>
  <c r="I17" i="1"/>
  <c r="J17" i="1"/>
  <c r="K17" i="1"/>
  <c r="L17" i="1"/>
  <c r="L21" i="1"/>
  <c r="M17" i="1"/>
  <c r="G21" i="1"/>
  <c r="J21" i="1"/>
  <c r="M21" i="1"/>
  <c r="O12" i="1"/>
  <c r="O19" i="1"/>
  <c r="O11" i="1"/>
  <c r="E21" i="1"/>
  <c r="F21" i="1"/>
  <c r="I21" i="1"/>
  <c r="K21" i="1"/>
  <c r="O20" i="1"/>
  <c r="O10" i="1"/>
  <c r="O18" i="1"/>
  <c r="O16" i="1"/>
  <c r="D21" i="1"/>
  <c r="O21" i="1" l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<sst xmlns="http://schemas.openxmlformats.org/spreadsheetml/2006/main" count="37" uniqueCount="37">
  <si>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</si>
  <si>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</si>
  <si>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</si>
  <si>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</si>
  <si>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</si>
  <si>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</si>
  <si>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</si>
  <si>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</si>
  <si>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</si>
  <si>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</si>
  <si>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</si>
  <si>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</si>
  <si>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</si>
  <si>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</si>
  <si>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</si>
  <si>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</si>
  <si>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</si>
  <si>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</si>
  <si>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</si>
  <si>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</si>
  <si>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</si>
  <si>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</si>
  <si>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</si>
  <si>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</si>
  <si>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</si>
  <si>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</si>
  <si>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</si>
  <si>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</si>
  <si>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</si>
  <si>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</si>
  <si>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</si>
  <si>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</si>
  <si>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</si>
  <si>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</si>
  <si>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</si>
  <si>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</si>
  <si>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2024.év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</si>
</sst>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zoomScaleSheetLayoutView="100" workbookViewId="0">
      <selection activeCell="P14" sqref="P14"/>
    </sheetView>
  </sheetViews>
  <sheetFormatPr defaultRowHeight="15.6" x14ac:dyDescent="0.3"/>
  <cols>
    <col min="1" max="1" width="3.69921875" bestFit="1" customWidth="1"/>
    <col min="2" max="2" width="21.8984375" customWidth="1"/>
    <col min="3" max="4" width="10" customWidth="1"/>
    <col min="5" max="5" width="10.09765625" customWidth="1"/>
    <col min="6" max="6" width="10.19921875" customWidth="1"/>
    <col min="7" max="7" width="9.8984375" customWidth="1"/>
    <col min="8" max="8" width="10.69921875" customWidth="1"/>
    <col min="9" max="9" width="9.8984375" customWidth="1"/>
    <col min="10" max="10" width="9" customWidth="1"/>
    <col min="11" max="11" width="9.8984375" customWidth="1"/>
    <col min="12" max="12" width="10.09765625" customWidth="1"/>
    <col min="13" max="13" width="9.796875" customWidth="1"/>
    <col min="14" max="14" width="10.59765625" customWidth="1"/>
    <col min="15" max="15" width="12.3984375" customWidth="1"/>
    <col min="16" max="16" width="12.5" customWidth="1"/>
  </cols>
  <sheetData>
    <row r="2" spans="1:17" s="3" customForma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1" customForma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s="1" customFormat="1" x14ac:dyDescent="0.3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7" s="1" customFormat="1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s="1" customFormat="1" x14ac:dyDescent="0.3">
      <c r="A6" s="36" t="s">
        <v>31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7" s="1" customForma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8" x14ac:dyDescent="0.3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8"/>
    </row>
    <row r="9" spans="1:17" s="1" customFormat="1" ht="19.2" customHeight="1" x14ac:dyDescent="0.3">
      <c r="A9" s="15" t="s">
        <v>2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6" t="s">
        <v>13</v>
      </c>
      <c r="M9" s="16" t="s">
        <v>14</v>
      </c>
      <c r="N9" s="16" t="s">
        <v>15</v>
      </c>
      <c r="O9" s="17" t="s">
        <v>16</v>
      </c>
    </row>
    <row r="10" spans="1:17" s="1" customFormat="1" ht="26.4" x14ac:dyDescent="0.3">
      <c r="A10" s="18" t="s">
        <v>20</v>
      </c>
      <c r="B10" s="19" t="s">
        <v>21</v>
      </c>
      <c r="C10" s="20">
        <v>0</v>
      </c>
      <c r="D10" s="20">
        <v>0</v>
      </c>
      <c r="E10" s="20">
        <v>30000</v>
      </c>
      <c r="F10" s="20">
        <v>0</v>
      </c>
      <c r="G10" s="20">
        <v>70000</v>
      </c>
      <c r="H10" s="20">
        <v>9407008</v>
      </c>
      <c r="I10" s="20">
        <v>0</v>
      </c>
      <c r="J10" s="20">
        <v>50000</v>
      </c>
      <c r="K10" s="20">
        <v>150000</v>
      </c>
      <c r="L10" s="20">
        <v>502392</v>
      </c>
      <c r="M10" s="20">
        <f>1600000+849624</f>
        <v>2449624</v>
      </c>
      <c r="N10" s="20">
        <v>200000</v>
      </c>
      <c r="O10" s="21">
        <f>SUM(C10:N10)</f>
        <v>12859024</v>
      </c>
      <c r="P10" s="2"/>
      <c r="Q10" s="11"/>
    </row>
    <row r="11" spans="1:17" s="1" customFormat="1" x14ac:dyDescent="0.3">
      <c r="A11" s="18" t="s">
        <v>22</v>
      </c>
      <c r="B11" s="22" t="s">
        <v>17</v>
      </c>
      <c r="C11" s="20"/>
      <c r="D11" s="20"/>
      <c r="E11" s="20"/>
      <c r="F11" s="20">
        <v>40</v>
      </c>
      <c r="G11" s="20">
        <v>20</v>
      </c>
      <c r="H11" s="20">
        <v>1000</v>
      </c>
      <c r="I11" s="20">
        <v>60</v>
      </c>
      <c r="J11" s="20">
        <v>130</v>
      </c>
      <c r="K11" s="20"/>
      <c r="L11" s="20"/>
      <c r="M11" s="20">
        <v>750</v>
      </c>
      <c r="N11" s="20"/>
      <c r="O11" s="21">
        <f>SUM(C11:N11)</f>
        <v>2000</v>
      </c>
      <c r="P11" s="2"/>
    </row>
    <row r="12" spans="1:17" s="1" customFormat="1" x14ac:dyDescent="0.3">
      <c r="A12" s="23" t="s">
        <v>23</v>
      </c>
      <c r="B12" s="28" t="s">
        <v>24</v>
      </c>
      <c r="C12" s="29">
        <v>16411792</v>
      </c>
      <c r="D12" s="29">
        <v>16411792</v>
      </c>
      <c r="E12" s="29">
        <v>16411792</v>
      </c>
      <c r="F12" s="29">
        <v>16411792</v>
      </c>
      <c r="G12" s="29">
        <v>16411792</v>
      </c>
      <c r="H12" s="29">
        <v>16411792</v>
      </c>
      <c r="I12" s="29">
        <v>16411792</v>
      </c>
      <c r="J12" s="29">
        <v>16411792</v>
      </c>
      <c r="K12" s="29">
        <v>16411792</v>
      </c>
      <c r="L12" s="29">
        <v>16411792</v>
      </c>
      <c r="M12" s="29">
        <v>16411792</v>
      </c>
      <c r="N12" s="29">
        <v>16411788</v>
      </c>
      <c r="O12" s="30">
        <f>SUM(C12:N12)</f>
        <v>196941500</v>
      </c>
      <c r="P12" s="2"/>
      <c r="Q12" s="11"/>
    </row>
    <row r="13" spans="1:17" s="1" customFormat="1" x14ac:dyDescent="0.3">
      <c r="A13" s="35"/>
      <c r="B13" s="32" t="s">
        <v>18</v>
      </c>
      <c r="C13" s="33">
        <v>5500000</v>
      </c>
      <c r="D13" s="33">
        <v>11500000</v>
      </c>
      <c r="E13" s="33">
        <v>12500000</v>
      </c>
      <c r="F13" s="33">
        <v>11500000</v>
      </c>
      <c r="G13" s="33">
        <v>11500000</v>
      </c>
      <c r="H13" s="33">
        <v>12500000</v>
      </c>
      <c r="I13" s="33">
        <v>11500000</v>
      </c>
      <c r="J13" s="33">
        <v>11500000</v>
      </c>
      <c r="K13" s="33">
        <v>12500000</v>
      </c>
      <c r="L13" s="33">
        <v>12500000</v>
      </c>
      <c r="M13" s="33">
        <v>11500000</v>
      </c>
      <c r="N13" s="33">
        <v>11500000</v>
      </c>
      <c r="O13" s="34">
        <f>SUM(O10:O12)</f>
        <v>209802524</v>
      </c>
      <c r="P13" s="11"/>
    </row>
    <row r="14" spans="1:17" s="1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3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3">
      <c r="A16" s="24" t="s">
        <v>25</v>
      </c>
      <c r="B16" s="25" t="s">
        <v>26</v>
      </c>
      <c r="C16" s="26">
        <v>11437500</v>
      </c>
      <c r="D16" s="26">
        <v>11437500</v>
      </c>
      <c r="E16" s="26">
        <f>11437500+6900000</f>
        <v>18337500</v>
      </c>
      <c r="F16" s="26">
        <v>11437500</v>
      </c>
      <c r="G16" s="26">
        <v>11437500</v>
      </c>
      <c r="H16" s="26">
        <f>11437500+7114000</f>
        <v>18551500</v>
      </c>
      <c r="I16" s="26">
        <v>11437500</v>
      </c>
      <c r="J16" s="26">
        <v>11437500</v>
      </c>
      <c r="K16" s="26">
        <v>11437500</v>
      </c>
      <c r="L16" s="26">
        <v>11437500</v>
      </c>
      <c r="M16" s="26">
        <v>11537500</v>
      </c>
      <c r="N16" s="26">
        <f>11437500+7000000+675848</f>
        <v>19113348</v>
      </c>
      <c r="O16" s="27">
        <f>SUM(C16:N16)</f>
        <v>159039848</v>
      </c>
      <c r="P16" s="2"/>
      <c r="Q16" s="11"/>
    </row>
    <row r="17" spans="1:17" s="1" customFormat="1" ht="30" customHeight="1" x14ac:dyDescent="0.3">
      <c r="A17" s="18" t="s">
        <v>27</v>
      </c>
      <c r="B17" s="19" t="s">
        <v>28</v>
      </c>
      <c r="C17" s="20">
        <f>C16*0.13</f>
        <v>1486875</v>
      </c>
      <c r="D17" s="20">
        <f t="shared" ref="D17:M17" si="0">D16*0.13</f>
        <v>1486875</v>
      </c>
      <c r="E17" s="20">
        <f>E16*0.13</f>
        <v>2383875</v>
      </c>
      <c r="F17" s="20">
        <f>F16*0.13+710000</f>
        <v>2196875</v>
      </c>
      <c r="G17" s="20">
        <f t="shared" si="0"/>
        <v>1486875</v>
      </c>
      <c r="H17" s="20">
        <f>H16*0.13+143888</f>
        <v>2555583</v>
      </c>
      <c r="I17" s="20">
        <f t="shared" si="0"/>
        <v>1486875</v>
      </c>
      <c r="J17" s="20">
        <f t="shared" si="0"/>
        <v>1486875</v>
      </c>
      <c r="K17" s="20">
        <f t="shared" si="0"/>
        <v>1486875</v>
      </c>
      <c r="L17" s="20">
        <f t="shared" si="0"/>
        <v>1486875</v>
      </c>
      <c r="M17" s="20">
        <f t="shared" si="0"/>
        <v>1499875</v>
      </c>
      <c r="N17" s="20">
        <f>N16*0.13-63959</f>
        <v>2420776.2400000002</v>
      </c>
      <c r="O17" s="21">
        <f>SUM(C17:N17)</f>
        <v>21465109.240000002</v>
      </c>
      <c r="P17" s="2"/>
      <c r="Q17" s="11"/>
    </row>
    <row r="18" spans="1:17" s="1" customFormat="1" x14ac:dyDescent="0.3">
      <c r="A18" s="18" t="s">
        <v>30</v>
      </c>
      <c r="B18" s="22" t="s">
        <v>29</v>
      </c>
      <c r="C18" s="20">
        <v>1901667</v>
      </c>
      <c r="D18" s="20">
        <v>1901667</v>
      </c>
      <c r="E18" s="20">
        <v>1901667</v>
      </c>
      <c r="F18" s="20">
        <v>1901667</v>
      </c>
      <c r="G18" s="20">
        <v>1901667</v>
      </c>
      <c r="H18" s="20">
        <f>1901667+1105300</f>
        <v>3006967</v>
      </c>
      <c r="I18" s="20">
        <v>1901667</v>
      </c>
      <c r="J18" s="20">
        <v>1901667</v>
      </c>
      <c r="K18" s="20">
        <v>1901667</v>
      </c>
      <c r="L18" s="20">
        <v>1901667</v>
      </c>
      <c r="M18" s="20">
        <v>1901667</v>
      </c>
      <c r="N18" s="20">
        <f>1901663+252267</f>
        <v>2153930</v>
      </c>
      <c r="O18" s="21">
        <f>SUM(C18:N18)</f>
        <v>24177567</v>
      </c>
      <c r="P18" s="2"/>
      <c r="Q18" s="11"/>
    </row>
    <row r="19" spans="1:17" s="1" customFormat="1" x14ac:dyDescent="0.3">
      <c r="A19" s="18" t="s">
        <v>33</v>
      </c>
      <c r="B19" s="22" t="s">
        <v>34</v>
      </c>
      <c r="C19" s="20">
        <v>0</v>
      </c>
      <c r="D19" s="20">
        <v>850000</v>
      </c>
      <c r="E19" s="20">
        <v>0</v>
      </c>
      <c r="F19" s="20">
        <v>0</v>
      </c>
      <c r="G19" s="20">
        <v>800000</v>
      </c>
      <c r="H19" s="20">
        <v>0</v>
      </c>
      <c r="I19" s="20"/>
      <c r="J19" s="20">
        <v>700000</v>
      </c>
      <c r="K19" s="20">
        <v>0</v>
      </c>
      <c r="L19" s="20">
        <v>0</v>
      </c>
      <c r="M19" s="20">
        <v>650000</v>
      </c>
      <c r="N19" s="20"/>
      <c r="O19" s="21">
        <f>SUM(C19:N19)</f>
        <v>3000000</v>
      </c>
      <c r="P19" s="2"/>
    </row>
    <row r="20" spans="1:17" s="1" customFormat="1" x14ac:dyDescent="0.3">
      <c r="A20" s="23" t="s">
        <v>32</v>
      </c>
      <c r="B20" s="28" t="s">
        <v>35</v>
      </c>
      <c r="C20" s="29">
        <v>0</v>
      </c>
      <c r="D20" s="29">
        <v>1000000</v>
      </c>
      <c r="E20" s="29">
        <v>0</v>
      </c>
      <c r="F20" s="29"/>
      <c r="G20" s="29">
        <v>120000</v>
      </c>
      <c r="H20" s="29">
        <v>0</v>
      </c>
      <c r="I20" s="29">
        <v>0</v>
      </c>
      <c r="J20" s="29">
        <v>0</v>
      </c>
      <c r="K20" s="29">
        <v>0</v>
      </c>
      <c r="L20" s="29">
        <v>200000</v>
      </c>
      <c r="M20" s="29">
        <v>800000</v>
      </c>
      <c r="N20" s="29">
        <v>0</v>
      </c>
      <c r="O20" s="30">
        <f>SUM(C20:N20)</f>
        <v>2120000</v>
      </c>
      <c r="P20" s="2"/>
    </row>
    <row r="21" spans="1:17" s="1" customFormat="1" x14ac:dyDescent="0.3">
      <c r="A21" s="31"/>
      <c r="B21" s="32" t="s">
        <v>19</v>
      </c>
      <c r="C21" s="33">
        <f>SUM(C16:C20)</f>
        <v>14826042</v>
      </c>
      <c r="D21" s="33">
        <f t="shared" ref="D21:N21" si="1">SUM(D16:D20)</f>
        <v>16676042</v>
      </c>
      <c r="E21" s="33">
        <f t="shared" si="1"/>
        <v>22623042</v>
      </c>
      <c r="F21" s="33">
        <f t="shared" si="1"/>
        <v>15536042</v>
      </c>
      <c r="G21" s="33">
        <f t="shared" si="1"/>
        <v>15746042</v>
      </c>
      <c r="H21" s="33">
        <f t="shared" si="1"/>
        <v>24114050</v>
      </c>
      <c r="I21" s="33">
        <f t="shared" si="1"/>
        <v>14826042</v>
      </c>
      <c r="J21" s="33">
        <f t="shared" si="1"/>
        <v>15526042</v>
      </c>
      <c r="K21" s="33">
        <f t="shared" si="1"/>
        <v>14826042</v>
      </c>
      <c r="L21" s="33">
        <f t="shared" si="1"/>
        <v>15026042</v>
      </c>
      <c r="M21" s="33">
        <f t="shared" si="1"/>
        <v>16389042</v>
      </c>
      <c r="N21" s="33">
        <f t="shared" si="1"/>
        <v>23688054.240000002</v>
      </c>
      <c r="O21" s="34">
        <f>SUM(O16:O20)</f>
        <v>209802524.24000001</v>
      </c>
      <c r="P21" s="11"/>
    </row>
    <row r="22" spans="1:17" s="3" customFormat="1" x14ac:dyDescent="0.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KFulopSzilvia</cp:lastModifiedBy>
  <cp:lastPrinted>2024-01-24T14:54:52Z</cp:lastPrinted>
  <dcterms:created xsi:type="dcterms:W3CDTF">2014-09-05T08:32:02Z</dcterms:created>
  <dcterms:modified xsi:type="dcterms:W3CDTF">2024-11-15T09:25:20Z</dcterms:modified>
</cp:coreProperties>
</file>