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LŐTERJESZTÉSEK\2023\Közös Hivatal együttes\Május 15\zárszámadás\"/>
    </mc:Choice>
  </mc:AlternateContent>
  <bookViews>
    <workbookView xWindow="0" yWindow="0" windowWidth="28800" windowHeight="11835"/>
  </bookViews>
  <sheets>
    <sheet name="Ütemterv " sheetId="1" r:id="rId1"/>
  </sheets>
  <calcPr calcId="152511"/>
</workbook>
</file>

<file path=xl/calcChain.xml><?xml version="1.0" encoding="utf-8"?>
<calcChain xmlns="http://schemas.openxmlformats.org/spreadsheetml/2006/main">
  <c r="N18" i="1" l="1"/>
  <c r="O18" i="1"/>
  <c r="M18" i="1"/>
  <c r="N17" i="1"/>
  <c r="H16" i="1"/>
  <c r="G16" i="1"/>
  <c r="F16" i="1"/>
  <c r="O20" i="1"/>
  <c r="O19" i="1"/>
  <c r="M17" i="1"/>
  <c r="M21" i="1" s="1"/>
  <c r="L17" i="1"/>
  <c r="L21" i="1" s="1"/>
  <c r="K17" i="1"/>
  <c r="K21" i="1" s="1"/>
  <c r="J17" i="1"/>
  <c r="J21" i="1" s="1"/>
  <c r="I17" i="1"/>
  <c r="I21" i="1" s="1"/>
  <c r="H17" i="1"/>
  <c r="H21" i="1" s="1"/>
  <c r="D17" i="1"/>
  <c r="D21" i="1" s="1"/>
  <c r="C17" i="1"/>
  <c r="C21" i="1" s="1"/>
  <c r="E16" i="1"/>
  <c r="O12" i="1"/>
  <c r="H12" i="1"/>
  <c r="G12" i="1"/>
  <c r="F12" i="1"/>
  <c r="E12" i="1"/>
  <c r="O11" i="1"/>
  <c r="K10" i="1"/>
  <c r="O10" i="1" s="1"/>
  <c r="N21" i="1" l="1"/>
  <c r="O16" i="1"/>
  <c r="O13" i="1"/>
  <c r="E17" i="1"/>
  <c r="E21" i="1" s="1"/>
  <c r="F17" i="1"/>
  <c r="F21" i="1" s="1"/>
  <c r="G17" i="1"/>
  <c r="G21" i="1" s="1"/>
  <c r="O17" i="1" l="1"/>
  <c r="O21" i="1" s="1"/>
</calcChain>
</file>

<file path=xl/sharedStrings.xml><?xml version="1.0" encoding="utf-8"?>
<sst xmlns="http://schemas.openxmlformats.org/spreadsheetml/2006/main" count="37" uniqueCount="37">
  <si>
    <t>KŐVÁGÓÖRSI KÖZÖS ÖNKORMÁNYZATI HIVATAL</t>
  </si>
  <si>
    <t>előirányzat-felhasználási ÜTEMTERV</t>
  </si>
  <si>
    <t>Ssz.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</si>
  <si>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</si>
  <si>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</si>
  <si>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</si>
  <si>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</si>
  <si>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</si>
  <si>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</si>
  <si>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</si>
  <si>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</si>
  <si>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</si>
  <si>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</si>
  <si>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Október</t>
  </si>
  <si>
    <t>Nov.</t>
  </si>
  <si>
    <t>Dec.</t>
  </si>
  <si>
    <t>Össz.</t>
  </si>
  <si>
    <t>Működési bevételek</t>
  </si>
  <si>
    <t>BEVÉTELEK összesen</t>
  </si>
  <si>
    <t>KIADÁSOK összesen</t>
  </si>
  <si>
    <t>B1</t>
  </si>
  <si>
    <t>Működési célú támogatások államháztartáson belülről</t>
  </si>
  <si>
    <t>B4</t>
  </si>
  <si>
    <t>B8</t>
  </si>
  <si>
    <t>Finanszírozási bevételek</t>
  </si>
  <si>
    <t>K1</t>
  </si>
  <si>
    <t>Személyi juttatás</t>
  </si>
  <si>
    <t>K2</t>
  </si>
  <si>
    <t>Munkaadókat terhelő járulékok és szociális hozzájárulási adó</t>
  </si>
  <si>
    <t>Dologi kiadások</t>
  </si>
  <si>
    <t>K3</t>
  </si>
  <si>
    <t>(adatok Ft-ban)</t>
  </si>
  <si>
    <t>K6</t>
  </si>
  <si>
    <t>K5</t>
  </si>
  <si>
    <t>Működési célú kiadások</t>
  </si>
  <si>
    <t>Beruházások</t>
  </si>
  <si>
    <t>2022.év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</si>
</sst>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3"/>
      <color rgb="FF7030A0"/>
      <name val="Times New Roman"/>
      <family val="1"/>
      <charset val="238"/>
    </font>
    <font>
      <u/>
      <sz val="12"/>
      <color rgb="FF7030A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3" fontId="2" fillId="0" borderId="0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/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/>
    <xf numFmtId="3" fontId="3" fillId="0" borderId="3" xfId="0" applyNumberFormat="1" applyFont="1" applyBorder="1"/>
    <xf numFmtId="0" fontId="2" fillId="0" borderId="1" xfId="0" applyFont="1" applyBorder="1" applyAlignment="1">
      <alignment horizontal="right" vertical="center"/>
    </xf>
    <xf numFmtId="0" fontId="3" fillId="0" borderId="4" xfId="0" applyFont="1" applyBorder="1" applyAlignment="1"/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zoomScaleNormal="100" workbookViewId="0">
      <selection activeCell="H13" sqref="H13"/>
    </sheetView>
  </sheetViews>
  <sheetFormatPr defaultRowHeight="15.75" x14ac:dyDescent="0.25"/>
  <cols>
    <col min="1" max="1" width="3.75" bestFit="1" customWidth="1"/>
    <col min="2" max="2" width="21.875" customWidth="1"/>
    <col min="3" max="4" width="10" customWidth="1"/>
    <col min="5" max="5" width="10.125" customWidth="1"/>
    <col min="6" max="6" width="10.25" customWidth="1"/>
    <col min="7" max="7" width="9.875" customWidth="1"/>
    <col min="8" max="8" width="10.75" customWidth="1"/>
    <col min="9" max="9" width="9.875" customWidth="1"/>
    <col min="10" max="10" width="9" customWidth="1"/>
    <col min="11" max="11" width="9.875" customWidth="1"/>
    <col min="12" max="12" width="10.125" customWidth="1"/>
    <col min="13" max="13" width="9.75" customWidth="1"/>
    <col min="14" max="15" width="10.625" customWidth="1"/>
    <col min="16" max="16" width="12.5" customWidth="1"/>
  </cols>
  <sheetData>
    <row r="2" spans="1:17" s="3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7" s="1" customFormat="1" x14ac:dyDescent="0.2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7" s="1" customFormat="1" x14ac:dyDescent="0.25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s="1" customFormat="1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7" s="1" customFormat="1" x14ac:dyDescent="0.25">
      <c r="A6" s="26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7" s="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7" s="3" customFormat="1" ht="16.5" x14ac:dyDescent="0.25">
      <c r="A8" s="7"/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8"/>
    </row>
    <row r="9" spans="1:17" s="1" customFormat="1" ht="19.149999999999999" customHeight="1" x14ac:dyDescent="0.25">
      <c r="A9" s="19" t="s">
        <v>2</v>
      </c>
      <c r="B9" s="19" t="s">
        <v>3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  <c r="I9" s="19" t="s">
        <v>10</v>
      </c>
      <c r="J9" s="19" t="s">
        <v>11</v>
      </c>
      <c r="K9" s="19" t="s">
        <v>12</v>
      </c>
      <c r="L9" s="19" t="s">
        <v>13</v>
      </c>
      <c r="M9" s="19" t="s">
        <v>14</v>
      </c>
      <c r="N9" s="19" t="s">
        <v>15</v>
      </c>
      <c r="O9" s="19" t="s">
        <v>16</v>
      </c>
    </row>
    <row r="10" spans="1:17" s="1" customFormat="1" ht="25.5" x14ac:dyDescent="0.25">
      <c r="A10" s="20" t="s">
        <v>20</v>
      </c>
      <c r="B10" s="21" t="s">
        <v>21</v>
      </c>
      <c r="C10" s="22">
        <v>0</v>
      </c>
      <c r="D10" s="22">
        <v>0</v>
      </c>
      <c r="E10" s="22">
        <v>5939740</v>
      </c>
      <c r="F10" s="22">
        <v>0</v>
      </c>
      <c r="G10" s="22">
        <v>4726290</v>
      </c>
      <c r="H10" s="22">
        <v>50000</v>
      </c>
      <c r="I10" s="22">
        <v>100000</v>
      </c>
      <c r="J10" s="22">
        <v>100000</v>
      </c>
      <c r="K10" s="22">
        <f>50000+39097</f>
        <v>89097</v>
      </c>
      <c r="L10" s="22">
        <v>1371437</v>
      </c>
      <c r="M10" s="22">
        <v>150000</v>
      </c>
      <c r="N10" s="22">
        <v>1043631</v>
      </c>
      <c r="O10" s="22">
        <f>SUM(C10:N10)</f>
        <v>13570195</v>
      </c>
      <c r="P10" s="2"/>
    </row>
    <row r="11" spans="1:17" s="1" customFormat="1" x14ac:dyDescent="0.25">
      <c r="A11" s="20" t="s">
        <v>22</v>
      </c>
      <c r="B11" s="23" t="s">
        <v>17</v>
      </c>
      <c r="C11" s="22"/>
      <c r="D11" s="22"/>
      <c r="E11" s="22"/>
      <c r="F11" s="22">
        <v>4</v>
      </c>
      <c r="G11" s="22"/>
      <c r="H11" s="22"/>
      <c r="I11" s="22">
        <v>5</v>
      </c>
      <c r="J11" s="22">
        <v>4</v>
      </c>
      <c r="K11" s="22"/>
      <c r="L11" s="22"/>
      <c r="M11" s="22"/>
      <c r="N11" s="22"/>
      <c r="O11" s="22">
        <f>SUM(C11:N11)</f>
        <v>13</v>
      </c>
      <c r="P11" s="2"/>
    </row>
    <row r="12" spans="1:17" s="1" customFormat="1" x14ac:dyDescent="0.25">
      <c r="A12" s="20" t="s">
        <v>23</v>
      </c>
      <c r="B12" s="23" t="s">
        <v>24</v>
      </c>
      <c r="C12" s="22">
        <v>8945026</v>
      </c>
      <c r="D12" s="22">
        <v>11921171</v>
      </c>
      <c r="E12" s="22">
        <f>12840300+3375096</f>
        <v>16215396</v>
      </c>
      <c r="F12" s="22">
        <f>12840300+537171</f>
        <v>13377471</v>
      </c>
      <c r="G12" s="22">
        <f>12840300+1126802</f>
        <v>13967102</v>
      </c>
      <c r="H12" s="22">
        <f>12940300+169352</f>
        <v>13109652</v>
      </c>
      <c r="I12" s="22">
        <v>11840300</v>
      </c>
      <c r="J12" s="22">
        <v>12840300</v>
      </c>
      <c r="K12" s="22">
        <v>12840500</v>
      </c>
      <c r="L12" s="22">
        <v>11840300</v>
      </c>
      <c r="M12" s="22">
        <v>12953627</v>
      </c>
      <c r="N12" s="22">
        <v>12856504</v>
      </c>
      <c r="O12" s="22">
        <f>SUM(C12:N12)</f>
        <v>152707349</v>
      </c>
      <c r="P12" s="2"/>
      <c r="Q12" s="11"/>
    </row>
    <row r="13" spans="1:17" s="1" customFormat="1" x14ac:dyDescent="0.25">
      <c r="A13" s="18"/>
      <c r="B13" s="15" t="s">
        <v>18</v>
      </c>
      <c r="C13" s="16">
        <v>5500000</v>
      </c>
      <c r="D13" s="16">
        <v>11500000</v>
      </c>
      <c r="E13" s="16">
        <v>12500000</v>
      </c>
      <c r="F13" s="16">
        <v>11500000</v>
      </c>
      <c r="G13" s="16">
        <v>11500000</v>
      </c>
      <c r="H13" s="16">
        <v>12500000</v>
      </c>
      <c r="I13" s="16">
        <v>11500000</v>
      </c>
      <c r="J13" s="16">
        <v>11500000</v>
      </c>
      <c r="K13" s="16">
        <v>12500000</v>
      </c>
      <c r="L13" s="16">
        <v>12500000</v>
      </c>
      <c r="M13" s="16">
        <v>11500000</v>
      </c>
      <c r="N13" s="16">
        <v>11500000</v>
      </c>
      <c r="O13" s="17">
        <f>SUM(O10:O12)</f>
        <v>166277557</v>
      </c>
      <c r="P13" s="11"/>
    </row>
    <row r="14" spans="1:17" s="1" customFormat="1" x14ac:dyDescent="0.25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1"/>
    </row>
    <row r="15" spans="1:17" s="3" customFormat="1" x14ac:dyDescent="0.25">
      <c r="A15" s="4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7" s="1" customFormat="1" x14ac:dyDescent="0.25">
      <c r="A16" s="20" t="s">
        <v>25</v>
      </c>
      <c r="B16" s="23" t="s">
        <v>26</v>
      </c>
      <c r="C16" s="22">
        <v>8262500</v>
      </c>
      <c r="D16" s="22">
        <v>8262500</v>
      </c>
      <c r="E16" s="22">
        <f>8262500+3575096</f>
        <v>11837596</v>
      </c>
      <c r="F16" s="22">
        <f>8262500+3905000</f>
        <v>12167500</v>
      </c>
      <c r="G16" s="22">
        <f>8262500+278400</f>
        <v>8540900</v>
      </c>
      <c r="H16" s="22">
        <f>8262500+2500000</f>
        <v>10762500</v>
      </c>
      <c r="I16" s="22">
        <v>8262500</v>
      </c>
      <c r="J16" s="22">
        <v>10566687</v>
      </c>
      <c r="K16" s="22">
        <v>10962500</v>
      </c>
      <c r="L16" s="22">
        <v>8262500</v>
      </c>
      <c r="M16" s="22">
        <v>10462454</v>
      </c>
      <c r="N16" s="22">
        <v>12513031</v>
      </c>
      <c r="O16" s="22">
        <f>SUM(C16:N16)</f>
        <v>120863168</v>
      </c>
      <c r="P16" s="2"/>
    </row>
    <row r="17" spans="1:16" s="1" customFormat="1" ht="30" customHeight="1" x14ac:dyDescent="0.25">
      <c r="A17" s="20" t="s">
        <v>27</v>
      </c>
      <c r="B17" s="21" t="s">
        <v>28</v>
      </c>
      <c r="C17" s="22">
        <f>C16*0.13</f>
        <v>1074125</v>
      </c>
      <c r="D17" s="22">
        <f t="shared" ref="D17:M17" si="0">D16*0.13</f>
        <v>1074125</v>
      </c>
      <c r="E17" s="22">
        <f t="shared" si="0"/>
        <v>1538887.48</v>
      </c>
      <c r="F17" s="22">
        <f>F16*0.13+865989</f>
        <v>2447764</v>
      </c>
      <c r="G17" s="22">
        <f t="shared" si="0"/>
        <v>1110317</v>
      </c>
      <c r="H17" s="22">
        <f t="shared" si="0"/>
        <v>1399125</v>
      </c>
      <c r="I17" s="22">
        <f t="shared" si="0"/>
        <v>1074125</v>
      </c>
      <c r="J17" s="22">
        <f t="shared" si="0"/>
        <v>1373669.31</v>
      </c>
      <c r="K17" s="22">
        <f t="shared" si="0"/>
        <v>1425125</v>
      </c>
      <c r="L17" s="22">
        <f t="shared" si="0"/>
        <v>1074125</v>
      </c>
      <c r="M17" s="22">
        <f t="shared" si="0"/>
        <v>1360119.02</v>
      </c>
      <c r="N17" s="22">
        <f>N16*0.13+84178</f>
        <v>1710872.03</v>
      </c>
      <c r="O17" s="22">
        <f>SUM(C17:N17)</f>
        <v>16662378.84</v>
      </c>
      <c r="P17" s="2"/>
    </row>
    <row r="18" spans="1:16" s="1" customFormat="1" x14ac:dyDescent="0.25">
      <c r="A18" s="20" t="s">
        <v>30</v>
      </c>
      <c r="B18" s="23" t="s">
        <v>29</v>
      </c>
      <c r="C18" s="22">
        <v>1280337</v>
      </c>
      <c r="D18" s="22">
        <v>1180337</v>
      </c>
      <c r="E18" s="22">
        <v>1180337</v>
      </c>
      <c r="F18" s="22">
        <v>1380337</v>
      </c>
      <c r="G18" s="22">
        <v>1180337</v>
      </c>
      <c r="H18" s="22">
        <v>1280337</v>
      </c>
      <c r="I18" s="22">
        <v>1180337</v>
      </c>
      <c r="J18" s="22">
        <v>1180337</v>
      </c>
      <c r="K18" s="22">
        <v>1290337</v>
      </c>
      <c r="L18" s="22">
        <v>1180337</v>
      </c>
      <c r="M18" s="22">
        <f>1378160</f>
        <v>1378160</v>
      </c>
      <c r="N18" s="22">
        <f>1391453</f>
        <v>1391453</v>
      </c>
      <c r="O18" s="22">
        <f>SUM(C18:N18)</f>
        <v>15082983</v>
      </c>
      <c r="P18" s="2"/>
    </row>
    <row r="19" spans="1:16" s="1" customFormat="1" x14ac:dyDescent="0.25">
      <c r="A19" s="20" t="s">
        <v>33</v>
      </c>
      <c r="B19" s="23" t="s">
        <v>34</v>
      </c>
      <c r="C19" s="22">
        <v>442491</v>
      </c>
      <c r="D19" s="22"/>
      <c r="E19" s="22">
        <v>0</v>
      </c>
      <c r="F19" s="22">
        <v>451838</v>
      </c>
      <c r="G19" s="22"/>
      <c r="H19" s="22">
        <v>0</v>
      </c>
      <c r="I19" s="22">
        <v>140086</v>
      </c>
      <c r="J19" s="22"/>
      <c r="K19" s="22">
        <v>0</v>
      </c>
      <c r="L19" s="22">
        <v>497300</v>
      </c>
      <c r="M19" s="22"/>
      <c r="N19" s="22"/>
      <c r="O19" s="22">
        <f>SUM(C19:N19)</f>
        <v>1531715</v>
      </c>
      <c r="P19" s="2"/>
    </row>
    <row r="20" spans="1:16" s="1" customFormat="1" x14ac:dyDescent="0.25">
      <c r="A20" s="20" t="s">
        <v>32</v>
      </c>
      <c r="B20" s="23" t="s">
        <v>35</v>
      </c>
      <c r="C20" s="22">
        <v>0</v>
      </c>
      <c r="D20" s="22">
        <v>0</v>
      </c>
      <c r="E20" s="22">
        <v>488315</v>
      </c>
      <c r="F20" s="22"/>
      <c r="G20" s="22">
        <v>0</v>
      </c>
      <c r="H20" s="22"/>
      <c r="I20" s="22">
        <v>0</v>
      </c>
      <c r="J20" s="22">
        <v>0</v>
      </c>
      <c r="K20" s="22">
        <v>44920</v>
      </c>
      <c r="L20" s="22">
        <v>0</v>
      </c>
      <c r="M20" s="22">
        <v>0</v>
      </c>
      <c r="N20" s="22">
        <v>129990</v>
      </c>
      <c r="O20" s="22">
        <f>SUM(C20:N20)</f>
        <v>663225</v>
      </c>
      <c r="P20" s="2"/>
    </row>
    <row r="21" spans="1:16" s="1" customFormat="1" x14ac:dyDescent="0.25">
      <c r="A21" s="23"/>
      <c r="B21" s="24" t="s">
        <v>19</v>
      </c>
      <c r="C21" s="25">
        <f>SUM(C16:C20)</f>
        <v>11059453</v>
      </c>
      <c r="D21" s="25">
        <f t="shared" ref="D21:N21" si="1">SUM(D16:D20)</f>
        <v>10516962</v>
      </c>
      <c r="E21" s="25">
        <f t="shared" si="1"/>
        <v>15045135.48</v>
      </c>
      <c r="F21" s="25">
        <f t="shared" si="1"/>
        <v>16447439</v>
      </c>
      <c r="G21" s="25">
        <f t="shared" si="1"/>
        <v>10831554</v>
      </c>
      <c r="H21" s="25">
        <f t="shared" si="1"/>
        <v>13441962</v>
      </c>
      <c r="I21" s="25">
        <f t="shared" si="1"/>
        <v>10657048</v>
      </c>
      <c r="J21" s="25">
        <f t="shared" si="1"/>
        <v>13120693.310000001</v>
      </c>
      <c r="K21" s="25">
        <f t="shared" si="1"/>
        <v>13722882</v>
      </c>
      <c r="L21" s="25">
        <f t="shared" si="1"/>
        <v>11014262</v>
      </c>
      <c r="M21" s="25">
        <f t="shared" si="1"/>
        <v>13200733.02</v>
      </c>
      <c r="N21" s="25">
        <f t="shared" si="1"/>
        <v>15745346.029999999</v>
      </c>
      <c r="O21" s="25">
        <f>SUM(O16:O20)</f>
        <v>154803469.84</v>
      </c>
      <c r="P21" s="11"/>
    </row>
    <row r="22" spans="1:16" s="3" customFormat="1" x14ac:dyDescent="0.25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x14ac:dyDescent="0.25">
      <c r="N23" s="9"/>
      <c r="O23" s="9"/>
    </row>
  </sheetData>
  <mergeCells count="6">
    <mergeCell ref="A6:O6"/>
    <mergeCell ref="C8:N8"/>
    <mergeCell ref="A2:O2"/>
    <mergeCell ref="A3:O3"/>
    <mergeCell ref="A4:O4"/>
    <mergeCell ref="A5:O5"/>
  </mergeCells>
  <phoneticPr fontId="0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Ütemterv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Kékkút</dc:creator>
  <cp:lastModifiedBy>SzaboTimea</cp:lastModifiedBy>
  <cp:lastPrinted>2021-11-19T11:29:25Z</cp:lastPrinted>
  <dcterms:created xsi:type="dcterms:W3CDTF">2014-09-05T08:32:02Z</dcterms:created>
  <dcterms:modified xsi:type="dcterms:W3CDTF">2023-05-10T08:58:01Z</dcterms:modified>
</cp:coreProperties>
</file>